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ngela\OCCS\CALCOLO COMPENSI\"/>
    </mc:Choice>
  </mc:AlternateContent>
  <xr:revisionPtr revIDLastSave="0" documentId="13_ncr:1_{71F06F38-078F-4453-9E15-6D2393ABCB5F}" xr6:coauthVersionLast="46" xr6:coauthVersionMax="46" xr10:uidLastSave="{00000000-0000-0000-0000-000000000000}"/>
  <workbookProtection workbookPassword="CD96" lockStructure="1"/>
  <bookViews>
    <workbookView showHorizontalScroll="0" showVerticalScroll="0" showSheetTabs="0"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Foglio1!$A$3:$J$58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I18" i="1"/>
  <c r="G18" i="1" s="1"/>
  <c r="B19" i="1"/>
  <c r="I19" i="1" s="1"/>
  <c r="B20" i="1"/>
  <c r="I20" i="1" s="1"/>
  <c r="B21" i="1"/>
  <c r="I21" i="1" s="1"/>
  <c r="B22" i="1"/>
  <c r="I22" i="1" s="1"/>
  <c r="B23" i="1"/>
  <c r="I23" i="1" s="1"/>
  <c r="B24" i="1"/>
  <c r="G24" i="1" s="1"/>
  <c r="B25" i="1"/>
  <c r="I25" i="1" s="1"/>
  <c r="F25" i="1"/>
  <c r="I31" i="1"/>
  <c r="F31" i="1" s="1"/>
  <c r="B32" i="1"/>
  <c r="G32" i="1" s="1"/>
  <c r="I32" i="1"/>
  <c r="G23" i="1"/>
  <c r="F32" i="1"/>
  <c r="E12" i="1" l="1"/>
  <c r="I24" i="1"/>
  <c r="G25" i="1"/>
  <c r="F33" i="1"/>
  <c r="G22" i="1"/>
  <c r="F22" i="1"/>
  <c r="F21" i="1"/>
  <c r="G21" i="1"/>
  <c r="F19" i="1"/>
  <c r="G19" i="1"/>
  <c r="G20" i="1"/>
  <c r="F20" i="1"/>
  <c r="F18" i="1"/>
  <c r="F24" i="1"/>
  <c r="F23" i="1"/>
  <c r="G31" i="1"/>
  <c r="G33" i="1" s="1"/>
  <c r="G26" i="1" l="1"/>
  <c r="G36" i="1" s="1"/>
  <c r="G37" i="1" s="1"/>
  <c r="G38" i="1" s="1"/>
  <c r="F26" i="1"/>
  <c r="F36" i="1" s="1"/>
  <c r="F37" i="1" l="1"/>
  <c r="F38" i="1" s="1"/>
  <c r="F41" i="1" l="1"/>
  <c r="F42" i="1" s="1"/>
  <c r="B43" i="1" s="1"/>
  <c r="F43" i="1" s="1"/>
  <c r="G46" i="1" s="1"/>
  <c r="G52" i="1" l="1"/>
  <c r="G47" i="1"/>
  <c r="G48" i="1" s="1"/>
  <c r="G53" i="1" l="1"/>
  <c r="G54" i="1" s="1"/>
  <c r="G56" i="1" s="1"/>
  <c r="G57" i="1"/>
  <c r="G58" i="1" l="1"/>
</calcChain>
</file>

<file path=xl/sharedStrings.xml><?xml version="1.0" encoding="utf-8"?>
<sst xmlns="http://schemas.openxmlformats.org/spreadsheetml/2006/main" count="52" uniqueCount="41">
  <si>
    <t>CONSUMATORE o DEBITORE NON FALLIBILE</t>
  </si>
  <si>
    <t>ORGANISMO di COMPOSIZIONE della CRISI</t>
  </si>
  <si>
    <t>IMPORTO dell'ATTIVO</t>
  </si>
  <si>
    <t>IMPORTO ATTRIBUITO ai CREDITORI</t>
  </si>
  <si>
    <t>IMPORTO del PASSIVO SUPERIORE a 1.000.000</t>
  </si>
  <si>
    <t>COMPENSO MASSIMO</t>
  </si>
  <si>
    <t>ATTIVO</t>
  </si>
  <si>
    <t>scaglione</t>
  </si>
  <si>
    <t>aliquota minima</t>
  </si>
  <si>
    <t>aliquota massima</t>
  </si>
  <si>
    <t>MINIMO</t>
  </si>
  <si>
    <t>MASSIMO</t>
  </si>
  <si>
    <t>da</t>
  </si>
  <si>
    <t>a</t>
  </si>
  <si>
    <t>PASSIVO</t>
  </si>
  <si>
    <t>TOTALI PASSIVO</t>
  </si>
  <si>
    <t>TOTALI ATTIVO</t>
  </si>
  <si>
    <t>TOTALI AL LORDO DELLA RIDUZIONE</t>
  </si>
  <si>
    <t>RIDUZIONE ex-art. 16 c. 4 (dal 15 al 40%)</t>
  </si>
  <si>
    <t>TOTALI AL NETTO DELLA RIDUZIONE</t>
  </si>
  <si>
    <t>IMPORTO del PASSIVO</t>
  </si>
  <si>
    <t>IMPORTO SCAGLIONE</t>
  </si>
  <si>
    <t>COMPENSO CONCORDATO CON O.C.C.</t>
  </si>
  <si>
    <t>RIMBORSO INDENNITA' O.C.C. dal 10 al 15%</t>
  </si>
  <si>
    <t>TOTALE COMPENSO</t>
  </si>
  <si>
    <t>CONTRIBUTO CASSA PREVIDENZA GESTORE</t>
  </si>
  <si>
    <t>IMPOSTA SUL VALORE AGGIUNTO</t>
  </si>
  <si>
    <t>RIMBORSO SPESE VIVE FUORI CAMPO APPLICAZIONE I.V.A.</t>
  </si>
  <si>
    <t>TOTALE</t>
  </si>
  <si>
    <t>NETTO A PAGARE</t>
  </si>
  <si>
    <t xml:space="preserve">COMPENSO  </t>
  </si>
  <si>
    <t>ATTENZIONE : COMPILARE SOLTANTO LE CELLE IN CELESTE</t>
  </si>
  <si>
    <t>DETERMINAZIONE COMPENSI PROCEDURA DI GESTIONE DELLA CRISI                         (art. 16 D.M. 202/2014)</t>
  </si>
  <si>
    <t>IMPORTO ATTRIBUITO ai CREDITO INFERIORE a 20.000</t>
  </si>
  <si>
    <t>versione 2</t>
  </si>
  <si>
    <t>COMPENSO DOVUTO all'O.C.C. dal CONSUMATORE o DEBITORE NON FALLIBILE</t>
  </si>
  <si>
    <t>TOTALE FATTURA</t>
  </si>
  <si>
    <t>COMPENSO DOVUTO al GESTORE dall'O.C.C.</t>
  </si>
  <si>
    <t>PERCENTUALE CONCORDATA CON L'O.C.C.</t>
  </si>
  <si>
    <t>RITENUTA D'ACCONTO</t>
  </si>
  <si>
    <t>OCCS ODCEC 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</si>
</sst>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name val="Tahoma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18"/>
      <name val="Tahoma"/>
      <family val="2"/>
    </font>
    <font>
      <i/>
      <sz val="10"/>
      <name val="Tahoma"/>
      <family val="2"/>
    </font>
    <font>
      <b/>
      <i/>
      <sz val="14"/>
      <color indexed="9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9"/>
      <name val="Tahoma"/>
      <family val="2"/>
    </font>
    <font>
      <sz val="9"/>
      <color indexed="18"/>
      <name val="Tahoma"/>
      <family val="2"/>
    </font>
    <font>
      <sz val="9"/>
      <color indexed="12"/>
      <name val="Tahoma"/>
      <family val="2"/>
    </font>
    <font>
      <b/>
      <i/>
      <sz val="11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43" fontId="0" fillId="0" borderId="2" xfId="1" applyFont="1" applyBorder="1" applyAlignment="1" applyProtection="1">
      <alignment vertical="center"/>
      <protection hidden="1"/>
    </xf>
    <xf numFmtId="10" fontId="0" fillId="0" borderId="2" xfId="2" applyNumberFormat="1" applyFont="1" applyBorder="1" applyAlignment="1" applyProtection="1">
      <alignment horizontal="center" vertical="center"/>
      <protection hidden="1"/>
    </xf>
    <xf numFmtId="43" fontId="0" fillId="0" borderId="4" xfId="1" applyFont="1" applyBorder="1" applyAlignment="1" applyProtection="1">
      <alignment vertical="center"/>
      <protection hidden="1"/>
    </xf>
    <xf numFmtId="43" fontId="0" fillId="0" borderId="0" xfId="0" applyNumberFormat="1" applyAlignment="1" applyProtection="1">
      <alignment vertical="center"/>
      <protection hidden="1"/>
    </xf>
    <xf numFmtId="43" fontId="0" fillId="0" borderId="3" xfId="1" applyFont="1" applyBorder="1" applyAlignment="1" applyProtection="1">
      <alignment vertical="center"/>
      <protection hidden="1"/>
    </xf>
    <xf numFmtId="43" fontId="0" fillId="0" borderId="5" xfId="1" applyFont="1" applyBorder="1" applyAlignment="1" applyProtection="1">
      <alignment vertical="center"/>
      <protection hidden="1"/>
    </xf>
    <xf numFmtId="43" fontId="6" fillId="0" borderId="6" xfId="1" applyFont="1" applyBorder="1" applyAlignment="1" applyProtection="1">
      <alignment vertical="center"/>
      <protection hidden="1"/>
    </xf>
    <xf numFmtId="43" fontId="6" fillId="0" borderId="7" xfId="1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43" fontId="0" fillId="0" borderId="8" xfId="1" applyFont="1" applyBorder="1" applyAlignment="1" applyProtection="1">
      <alignment vertical="center"/>
      <protection hidden="1"/>
    </xf>
    <xf numFmtId="43" fontId="0" fillId="0" borderId="9" xfId="1" applyFont="1" applyBorder="1" applyAlignment="1" applyProtection="1">
      <alignment vertical="center"/>
      <protection hidden="1"/>
    </xf>
    <xf numFmtId="43" fontId="0" fillId="0" borderId="10" xfId="1" applyFont="1" applyBorder="1" applyAlignment="1" applyProtection="1">
      <alignment vertical="center"/>
      <protection hidden="1"/>
    </xf>
    <xf numFmtId="10" fontId="0" fillId="0" borderId="10" xfId="2" applyNumberFormat="1" applyFont="1" applyBorder="1" applyAlignment="1" applyProtection="1">
      <alignment horizontal="center" vertical="center"/>
      <protection hidden="1"/>
    </xf>
    <xf numFmtId="43" fontId="6" fillId="0" borderId="6" xfId="0" applyNumberFormat="1" applyFont="1" applyBorder="1" applyAlignment="1" applyProtection="1">
      <alignment vertical="center"/>
      <protection hidden="1"/>
    </xf>
    <xf numFmtId="43" fontId="6" fillId="0" borderId="7" xfId="0" applyNumberFormat="1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43" fontId="6" fillId="0" borderId="3" xfId="1" applyFont="1" applyBorder="1" applyAlignment="1" applyProtection="1">
      <alignment vertical="center"/>
      <protection hidden="1"/>
    </xf>
    <xf numFmtId="43" fontId="6" fillId="0" borderId="5" xfId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3" fontId="0" fillId="2" borderId="2" xfId="1" applyFont="1" applyFill="1" applyBorder="1" applyAlignment="1" applyProtection="1">
      <alignment horizontal="center" vertical="center"/>
      <protection locked="0"/>
    </xf>
    <xf numFmtId="43" fontId="10" fillId="2" borderId="2" xfId="1" applyFont="1" applyFill="1" applyBorder="1" applyAlignment="1" applyProtection="1">
      <alignment horizontal="center" vertical="center"/>
      <protection locked="0"/>
    </xf>
    <xf numFmtId="43" fontId="14" fillId="0" borderId="0" xfId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 vertical="top"/>
      <protection hidden="1"/>
    </xf>
    <xf numFmtId="43" fontId="20" fillId="0" borderId="2" xfId="1" applyFont="1" applyBorder="1" applyAlignment="1" applyProtection="1">
      <alignment vertical="center"/>
      <protection hidden="1"/>
    </xf>
    <xf numFmtId="10" fontId="20" fillId="2" borderId="2" xfId="2" applyNumberFormat="1" applyFont="1" applyFill="1" applyBorder="1" applyAlignment="1" applyProtection="1">
      <alignment horizontal="center" vertical="center"/>
      <protection locked="0"/>
    </xf>
    <xf numFmtId="43" fontId="20" fillId="0" borderId="3" xfId="0" applyNumberFormat="1" applyFont="1" applyBorder="1" applyAlignment="1" applyProtection="1">
      <alignment vertical="center"/>
      <protection hidden="1"/>
    </xf>
    <xf numFmtId="43" fontId="20" fillId="0" borderId="13" xfId="0" applyNumberFormat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0" fontId="21" fillId="2" borderId="2" xfId="2" applyNumberFormat="1" applyFont="1" applyFill="1" applyBorder="1" applyAlignment="1" applyProtection="1">
      <alignment horizontal="center" vertical="center"/>
      <protection locked="0"/>
    </xf>
    <xf numFmtId="43" fontId="20" fillId="0" borderId="2" xfId="0" applyNumberFormat="1" applyFont="1" applyBorder="1" applyAlignment="1" applyProtection="1">
      <alignment vertical="center"/>
      <protection hidden="1"/>
    </xf>
    <xf numFmtId="43" fontId="20" fillId="2" borderId="2" xfId="1" applyFont="1" applyFill="1" applyBorder="1" applyAlignment="1" applyProtection="1">
      <alignment vertical="center"/>
      <protection locked="0"/>
    </xf>
    <xf numFmtId="43" fontId="20" fillId="0" borderId="14" xfId="0" applyNumberFormat="1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right" vertical="center" wrapText="1"/>
      <protection hidden="1"/>
    </xf>
    <xf numFmtId="43" fontId="14" fillId="0" borderId="0" xfId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43" fontId="10" fillId="2" borderId="11" xfId="1" applyFont="1" applyFill="1" applyBorder="1" applyAlignment="1" applyProtection="1">
      <alignment vertical="center"/>
      <protection locked="0"/>
    </xf>
    <xf numFmtId="43" fontId="10" fillId="2" borderId="12" xfId="1" applyFont="1" applyFill="1" applyBorder="1" applyAlignment="1" applyProtection="1">
      <alignment vertical="center"/>
      <protection locked="0"/>
    </xf>
    <xf numFmtId="43" fontId="10" fillId="0" borderId="3" xfId="1" applyFont="1" applyBorder="1" applyAlignment="1" applyProtection="1">
      <alignment vertical="center"/>
      <protection hidden="1"/>
    </xf>
    <xf numFmtId="43" fontId="10" fillId="0" borderId="5" xfId="1" applyFont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43" fontId="10" fillId="0" borderId="6" xfId="1" applyFont="1" applyBorder="1" applyAlignment="1" applyProtection="1">
      <alignment vertical="center"/>
      <protection hidden="1"/>
    </xf>
    <xf numFmtId="43" fontId="10" fillId="0" borderId="7" xfId="1" applyFont="1" applyBorder="1" applyAlignment="1" applyProtection="1">
      <alignment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2" fillId="4" borderId="0" xfId="0" applyFont="1" applyFill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43" fontId="16" fillId="2" borderId="11" xfId="1" applyFont="1" applyFill="1" applyBorder="1" applyAlignment="1" applyProtection="1">
      <alignment horizontal="center" vertical="center"/>
      <protection locked="0"/>
    </xf>
    <xf numFmtId="43" fontId="16" fillId="2" borderId="12" xfId="1" applyFont="1" applyFill="1" applyBorder="1" applyAlignment="1" applyProtection="1">
      <alignment horizontal="center" vertical="center"/>
      <protection locked="0"/>
    </xf>
    <xf numFmtId="43" fontId="16" fillId="2" borderId="2" xfId="1" applyFont="1" applyFill="1" applyBorder="1" applyAlignment="1" applyProtection="1">
      <alignment horizontal="center" vertical="center"/>
      <protection locked="0"/>
    </xf>
    <xf numFmtId="43" fontId="16" fillId="2" borderId="4" xfId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43" fontId="13" fillId="0" borderId="19" xfId="1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9" fontId="21" fillId="0" borderId="2" xfId="2" applyFont="1" applyFill="1" applyBorder="1" applyAlignment="1" applyProtection="1">
      <alignment horizontal="left" vertical="center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20" fillId="0" borderId="2" xfId="0" applyFont="1" applyBorder="1" applyAlignment="1" applyProtection="1">
      <alignment vertical="center"/>
      <protection hidden="1"/>
    </xf>
    <xf numFmtId="0" fontId="19" fillId="0" borderId="2" xfId="0" applyFont="1" applyBorder="1" applyAlignment="1" applyProtection="1">
      <alignment vertical="center"/>
      <protection hidden="1"/>
    </xf>
    <xf numFmtId="0" fontId="20" fillId="0" borderId="2" xfId="0" applyFont="1" applyFill="1" applyBorder="1" applyAlignment="1" applyProtection="1">
      <alignment vertical="center"/>
      <protection hidden="1"/>
    </xf>
    <xf numFmtId="0" fontId="22" fillId="3" borderId="15" xfId="0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2" fillId="3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autoPageBreaks="0" fitToPage="1"/>
  </sheetPr>
  <dimension ref="B1:J92"/>
  <sheetViews>
    <sheetView showGridLines="0" showRowColHeaders="0" showZeros="0" tabSelected="1" showOutlineSymbols="0" topLeftCell="A34" zoomScale="130" workbookViewId="0">
      <selection activeCell="F40" sqref="F40:G40"/>
    </sheetView>
  </sheetViews>
  <sheetFormatPr defaultRowHeight="12.75" x14ac:dyDescent="0.2"/>
  <cols>
    <col min="1" max="1" width="3.5703125" style="2" customWidth="1"/>
    <col min="2" max="3" width="25.5703125" style="2" customWidth="1"/>
    <col min="4" max="5" width="11.42578125" style="2" customWidth="1"/>
    <col min="6" max="7" width="19.42578125" style="2" customWidth="1"/>
    <col min="8" max="8" width="0" style="2" hidden="1" customWidth="1"/>
    <col min="9" max="9" width="19.5703125" style="2" hidden="1" customWidth="1"/>
    <col min="10" max="10" width="3.85546875" style="2" customWidth="1"/>
    <col min="11" max="16384" width="9.140625" style="2"/>
  </cols>
  <sheetData>
    <row r="1" spans="2:7" ht="34.5" customHeight="1" x14ac:dyDescent="0.2">
      <c r="B1" s="82" t="s">
        <v>31</v>
      </c>
      <c r="C1" s="83"/>
      <c r="D1" s="83"/>
      <c r="E1" s="83"/>
      <c r="F1" s="83"/>
      <c r="G1" s="83"/>
    </row>
    <row r="2" spans="2:7" ht="12.75" customHeight="1" x14ac:dyDescent="0.2">
      <c r="G2" s="34" t="s">
        <v>34</v>
      </c>
    </row>
    <row r="3" spans="2:7" s="1" customFormat="1" ht="58.5" customHeight="1" x14ac:dyDescent="0.2">
      <c r="B3" s="84" t="s">
        <v>32</v>
      </c>
      <c r="C3" s="84"/>
      <c r="D3" s="84"/>
      <c r="E3" s="84"/>
      <c r="F3" s="84"/>
      <c r="G3" s="84"/>
    </row>
    <row r="4" spans="2:7" ht="10.5" customHeight="1" thickBot="1" x14ac:dyDescent="0.25"/>
    <row r="5" spans="2:7" s="3" customFormat="1" ht="27.75" customHeight="1" x14ac:dyDescent="0.2">
      <c r="B5" s="89" t="s">
        <v>0</v>
      </c>
      <c r="C5" s="90"/>
      <c r="D5" s="85"/>
      <c r="E5" s="85"/>
      <c r="F5" s="85"/>
      <c r="G5" s="86"/>
    </row>
    <row r="6" spans="2:7" s="3" customFormat="1" ht="27.75" customHeight="1" thickBot="1" x14ac:dyDescent="0.25">
      <c r="B6" s="91" t="s">
        <v>1</v>
      </c>
      <c r="C6" s="92"/>
      <c r="D6" s="87" t="s">
        <v>40</v>
      </c>
      <c r="E6" s="87"/>
      <c r="F6" s="87"/>
      <c r="G6" s="88"/>
    </row>
    <row r="7" spans="2:7" ht="6.75" customHeight="1" thickBot="1" x14ac:dyDescent="0.25"/>
    <row r="8" spans="2:7" ht="19.5" customHeight="1" x14ac:dyDescent="0.2">
      <c r="B8" s="101" t="s">
        <v>2</v>
      </c>
      <c r="C8" s="102"/>
      <c r="D8" s="95"/>
      <c r="E8" s="95"/>
      <c r="F8" s="95"/>
      <c r="G8" s="96"/>
    </row>
    <row r="9" spans="2:7" ht="19.5" customHeight="1" x14ac:dyDescent="0.2">
      <c r="B9" s="73" t="s">
        <v>20</v>
      </c>
      <c r="C9" s="74"/>
      <c r="D9" s="97"/>
      <c r="E9" s="97"/>
      <c r="F9" s="97"/>
      <c r="G9" s="98"/>
    </row>
    <row r="10" spans="2:7" ht="19.5" customHeight="1" x14ac:dyDescent="0.2">
      <c r="B10" s="73" t="s">
        <v>3</v>
      </c>
      <c r="C10" s="74"/>
      <c r="D10" s="97"/>
      <c r="E10" s="97"/>
      <c r="F10" s="97"/>
      <c r="G10" s="98"/>
    </row>
    <row r="11" spans="2:7" ht="12.75" customHeight="1" x14ac:dyDescent="0.2">
      <c r="B11" s="4"/>
      <c r="C11" s="5"/>
      <c r="D11" s="99" t="s">
        <v>5</v>
      </c>
      <c r="E11" s="99"/>
      <c r="F11" s="99"/>
      <c r="G11" s="100"/>
    </row>
    <row r="12" spans="2:7" ht="19.5" customHeight="1" x14ac:dyDescent="0.2">
      <c r="B12" s="73" t="s">
        <v>4</v>
      </c>
      <c r="C12" s="74"/>
      <c r="D12" s="6" t="str">
        <f>IF(D9&gt;1000000,"SI","NO")</f>
        <v>NO</v>
      </c>
      <c r="E12" s="103" t="str">
        <f>IF(D13="no",IF(D12="si",ROUND(D10*5/100,2),ROUND(D10*10/100,2)),"IL LIMITE NON SI APPLICA")</f>
        <v>IL LIMITE NON SI APPLICA</v>
      </c>
      <c r="F12" s="104"/>
      <c r="G12" s="105"/>
    </row>
    <row r="13" spans="2:7" ht="19.5" customHeight="1" thickBot="1" x14ac:dyDescent="0.25">
      <c r="B13" s="93" t="s">
        <v>33</v>
      </c>
      <c r="C13" s="94"/>
      <c r="D13" s="7" t="str">
        <f>IF(D10&lt;20000,"SI","NO")</f>
        <v>SI</v>
      </c>
      <c r="E13" s="106"/>
      <c r="F13" s="107"/>
      <c r="G13" s="108"/>
    </row>
    <row r="14" spans="2:7" ht="10.5" customHeight="1" thickBot="1" x14ac:dyDescent="0.25"/>
    <row r="15" spans="2:7" ht="19.5" customHeight="1" x14ac:dyDescent="0.2">
      <c r="B15" s="75" t="s">
        <v>6</v>
      </c>
      <c r="C15" s="76"/>
      <c r="D15" s="76"/>
      <c r="E15" s="76"/>
      <c r="F15" s="76"/>
      <c r="G15" s="77"/>
    </row>
    <row r="16" spans="2:7" ht="19.5" customHeight="1" x14ac:dyDescent="0.2">
      <c r="B16" s="65" t="s">
        <v>7</v>
      </c>
      <c r="C16" s="66"/>
      <c r="D16" s="66" t="s">
        <v>8</v>
      </c>
      <c r="E16" s="66" t="s">
        <v>9</v>
      </c>
      <c r="F16" s="66" t="s">
        <v>10</v>
      </c>
      <c r="G16" s="72" t="s">
        <v>11</v>
      </c>
    </row>
    <row r="17" spans="2:9" ht="19.5" customHeight="1" x14ac:dyDescent="0.2">
      <c r="B17" s="17" t="s">
        <v>12</v>
      </c>
      <c r="C17" s="8" t="s">
        <v>13</v>
      </c>
      <c r="D17" s="66"/>
      <c r="E17" s="66"/>
      <c r="F17" s="66"/>
      <c r="G17" s="72"/>
      <c r="I17" s="2" t="s">
        <v>21</v>
      </c>
    </row>
    <row r="18" spans="2:9" ht="19.5" customHeight="1" x14ac:dyDescent="0.2">
      <c r="B18" s="18">
        <v>0</v>
      </c>
      <c r="C18" s="9">
        <v>16227.08</v>
      </c>
      <c r="D18" s="10">
        <v>0.12</v>
      </c>
      <c r="E18" s="10">
        <v>0.14000000000000001</v>
      </c>
      <c r="F18" s="9">
        <f>ROUND(IF($D$8&gt;C18,$I$18*D18,$D$8*D18),2)</f>
        <v>0</v>
      </c>
      <c r="G18" s="11">
        <f>ROUND(IF($D$8&gt;C18,$I$18*E18,$D$8*E18),2)</f>
        <v>0</v>
      </c>
      <c r="I18" s="12">
        <f>C18-B18</f>
        <v>16227.08</v>
      </c>
    </row>
    <row r="19" spans="2:9" ht="19.5" customHeight="1" x14ac:dyDescent="0.2">
      <c r="B19" s="18">
        <f>C18+0.01</f>
        <v>16227.09</v>
      </c>
      <c r="C19" s="9">
        <v>24340.62</v>
      </c>
      <c r="D19" s="10">
        <v>0.1</v>
      </c>
      <c r="E19" s="10">
        <v>0.12</v>
      </c>
      <c r="F19" s="9">
        <f>ROUND(IF($D$8&gt;C19,$I$19*$D$19,IF(($D$8-B19)&gt;0,($D$8-$B$19)*$D$19,0)),2)</f>
        <v>0</v>
      </c>
      <c r="G19" s="11">
        <f>ROUND(IF($D$8&gt;C19,$I$19*$E$19,IF(($D$8-B19)&gt;0,($D$8-$B$19)*$E$19,0)),2)</f>
        <v>0</v>
      </c>
      <c r="I19" s="12">
        <f>C19-B19</f>
        <v>8113.5299999999988</v>
      </c>
    </row>
    <row r="20" spans="2:9" ht="19.5" customHeight="1" x14ac:dyDescent="0.2">
      <c r="B20" s="18">
        <f t="shared" ref="B20:B25" si="0">C19+0.01</f>
        <v>24340.629999999997</v>
      </c>
      <c r="C20" s="9">
        <v>40567.68</v>
      </c>
      <c r="D20" s="10">
        <v>8.5000000000000006E-2</v>
      </c>
      <c r="E20" s="10">
        <v>9.5000000000000001E-2</v>
      </c>
      <c r="F20" s="9">
        <f>ROUND(IF($D$8&gt;C20,$I$20*$D$20,IF(($D$8-B20)&gt;0,($D$8-$B$20)*$D$20,0)),2)</f>
        <v>0</v>
      </c>
      <c r="G20" s="11">
        <f>ROUND(IF($D$8&gt;C20,$I$20*$E$20,IF(($D$8-B20)&gt;0,($D$8-$B$20)*$E$20,0)),2)</f>
        <v>0</v>
      </c>
      <c r="I20" s="12">
        <f t="shared" ref="I20:I25" si="1">C20-B20</f>
        <v>16227.050000000003</v>
      </c>
    </row>
    <row r="21" spans="2:9" ht="19.5" customHeight="1" x14ac:dyDescent="0.2">
      <c r="B21" s="18">
        <f t="shared" si="0"/>
        <v>40567.69</v>
      </c>
      <c r="C21" s="9">
        <v>81135.38</v>
      </c>
      <c r="D21" s="10">
        <v>7.0000000000000007E-2</v>
      </c>
      <c r="E21" s="10">
        <v>0.08</v>
      </c>
      <c r="F21" s="9">
        <f>ROUND(IF($D$8&gt;C21,$I$21*$D$21,IF(($D$8-B21)&gt;0,($D$8-$B$21)*$D$21,0)),2)</f>
        <v>0</v>
      </c>
      <c r="G21" s="11">
        <f>ROUND(IF($D$8&gt;C21,$I$21*$E$21,IF(($D$8-B21)&gt;0,($D$8-$B$21)*$E$21,0)),2)</f>
        <v>0</v>
      </c>
      <c r="I21" s="12">
        <f t="shared" si="1"/>
        <v>40567.69</v>
      </c>
    </row>
    <row r="22" spans="2:9" ht="19.5" customHeight="1" x14ac:dyDescent="0.2">
      <c r="B22" s="18">
        <f t="shared" si="0"/>
        <v>81135.39</v>
      </c>
      <c r="C22" s="9">
        <v>405676.89</v>
      </c>
      <c r="D22" s="10">
        <v>5.5E-2</v>
      </c>
      <c r="E22" s="10">
        <v>6.5000000000000002E-2</v>
      </c>
      <c r="F22" s="9">
        <f>ROUND(IF($D$8&gt;C22,$I$22*$D$22,IF(($D$8-B22)&gt;0,($D$8-$B$22)*$D$22,0)),2)</f>
        <v>0</v>
      </c>
      <c r="G22" s="11">
        <f>ROUND(IF($D$8&gt;C22,$I$22*$E$22,IF(($D$8-B22)&gt;0,($D$8-$B$22)*$E$22,0)),2)</f>
        <v>0</v>
      </c>
      <c r="I22" s="12">
        <f t="shared" si="1"/>
        <v>324541.5</v>
      </c>
    </row>
    <row r="23" spans="2:9" ht="19.5" customHeight="1" x14ac:dyDescent="0.2">
      <c r="B23" s="18">
        <f t="shared" si="0"/>
        <v>405676.9</v>
      </c>
      <c r="C23" s="9">
        <v>811353.79</v>
      </c>
      <c r="D23" s="10">
        <v>0.04</v>
      </c>
      <c r="E23" s="10">
        <v>0.05</v>
      </c>
      <c r="F23" s="9">
        <f>ROUND(IF($D$8&gt;C23,$I$23*$D$23,IF(($D$8-B23)&gt;0,($D$8-$B$23)*$D$23,0)),2)</f>
        <v>0</v>
      </c>
      <c r="G23" s="11">
        <f>ROUND(IF($D$8&gt;C23,$I$23*$E$23,IF(($D$8-B23)&gt;0,($D$8-$B$23)*$E$23,0)),2)</f>
        <v>0</v>
      </c>
      <c r="I23" s="12">
        <f t="shared" si="1"/>
        <v>405676.89</v>
      </c>
    </row>
    <row r="24" spans="2:9" ht="19.5" customHeight="1" x14ac:dyDescent="0.2">
      <c r="B24" s="18">
        <f t="shared" si="0"/>
        <v>811353.8</v>
      </c>
      <c r="C24" s="9">
        <v>2434061.37</v>
      </c>
      <c r="D24" s="10">
        <v>8.9999999999999993E-3</v>
      </c>
      <c r="E24" s="10">
        <v>1.7999999999999999E-2</v>
      </c>
      <c r="F24" s="9">
        <f>ROUND(IF($D$8&gt;C24,$I$24*$D$24,IF(($D$8-B24)&gt;0,($D$8-$B$24)*$D$24,0)),2)</f>
        <v>0</v>
      </c>
      <c r="G24" s="11">
        <f>ROUND(IF($D$8&gt;C24,$I$24*$E$24,IF(($D$8-B24)&gt;0,($D$8-$B$24)*$E$24,0)),2)</f>
        <v>0</v>
      </c>
      <c r="I24" s="12">
        <f t="shared" si="1"/>
        <v>1622707.57</v>
      </c>
    </row>
    <row r="25" spans="2:9" ht="19.5" customHeight="1" thickBot="1" x14ac:dyDescent="0.25">
      <c r="B25" s="18">
        <f t="shared" si="0"/>
        <v>2434061.38</v>
      </c>
      <c r="C25" s="9">
        <v>9999999999</v>
      </c>
      <c r="D25" s="10">
        <v>4.4999999999999997E-3</v>
      </c>
      <c r="E25" s="10">
        <v>8.9999999999999993E-3</v>
      </c>
      <c r="F25" s="13">
        <f>ROUND(IF($D$8&gt;C25,$I$25*$D$25,IF(($D$8-B25)&gt;0,($D$8-$B$25)*$D$25,0)),2)</f>
        <v>0</v>
      </c>
      <c r="G25" s="14">
        <f>ROUND(IF($D$8&gt;C25,$I$25*$E$25,IF(($D$8-B25)&gt;0,($D$8-$B$25)*$E$25,0)),2)</f>
        <v>0</v>
      </c>
      <c r="I25" s="12">
        <f t="shared" si="1"/>
        <v>9997565937.6200008</v>
      </c>
    </row>
    <row r="26" spans="2:9" ht="19.5" customHeight="1" thickBot="1" x14ac:dyDescent="0.25">
      <c r="B26" s="70" t="s">
        <v>16</v>
      </c>
      <c r="C26" s="71"/>
      <c r="D26" s="71"/>
      <c r="E26" s="71"/>
      <c r="F26" s="15">
        <f>SUM(F18:F25)</f>
        <v>0</v>
      </c>
      <c r="G26" s="16">
        <f>SUM(G18:G25)</f>
        <v>0</v>
      </c>
    </row>
    <row r="27" spans="2:9" ht="6.75" customHeight="1" thickBot="1" x14ac:dyDescent="0.25"/>
    <row r="28" spans="2:9" ht="19.5" customHeight="1" x14ac:dyDescent="0.2">
      <c r="B28" s="78" t="s">
        <v>14</v>
      </c>
      <c r="C28" s="79"/>
      <c r="D28" s="79"/>
      <c r="E28" s="79"/>
      <c r="F28" s="79"/>
      <c r="G28" s="80"/>
    </row>
    <row r="29" spans="2:9" ht="19.5" customHeight="1" x14ac:dyDescent="0.2">
      <c r="B29" s="65" t="s">
        <v>7</v>
      </c>
      <c r="C29" s="66"/>
      <c r="D29" s="66" t="s">
        <v>8</v>
      </c>
      <c r="E29" s="66" t="s">
        <v>9</v>
      </c>
      <c r="F29" s="66" t="s">
        <v>10</v>
      </c>
      <c r="G29" s="72" t="s">
        <v>11</v>
      </c>
    </row>
    <row r="30" spans="2:9" ht="19.5" customHeight="1" x14ac:dyDescent="0.2">
      <c r="B30" s="17" t="s">
        <v>12</v>
      </c>
      <c r="C30" s="8" t="s">
        <v>13</v>
      </c>
      <c r="D30" s="66"/>
      <c r="E30" s="66"/>
      <c r="F30" s="66"/>
      <c r="G30" s="72"/>
    </row>
    <row r="31" spans="2:9" ht="19.5" customHeight="1" x14ac:dyDescent="0.2">
      <c r="B31" s="18">
        <v>0</v>
      </c>
      <c r="C31" s="9">
        <v>81131.38</v>
      </c>
      <c r="D31" s="10">
        <v>1.9E-3</v>
      </c>
      <c r="E31" s="10">
        <v>9.4000000000000004E-3</v>
      </c>
      <c r="F31" s="9">
        <f>ROUND(IF($D$9&gt;C31,$I$31*D31,$D$9*D31),2)</f>
        <v>0</v>
      </c>
      <c r="G31" s="11">
        <f>ROUND(IF($D$9&gt;C31,$I$31*E31,$D$9*E31),2)</f>
        <v>0</v>
      </c>
      <c r="I31" s="12">
        <f>C31-B31</f>
        <v>81131.38</v>
      </c>
    </row>
    <row r="32" spans="2:9" ht="19.5" customHeight="1" thickBot="1" x14ac:dyDescent="0.25">
      <c r="B32" s="19">
        <f>C31+0.01</f>
        <v>81131.39</v>
      </c>
      <c r="C32" s="20">
        <v>9999999999</v>
      </c>
      <c r="D32" s="21">
        <v>5.9999999999999995E-4</v>
      </c>
      <c r="E32" s="21">
        <v>4.5999999999999999E-3</v>
      </c>
      <c r="F32" s="13">
        <f>ROUND(IF($D$9&gt;C32,$I$32*$D$32,IF(($D$9-B32)&gt;0,($D$9-$B$32)*$D$32,0)),2)</f>
        <v>0</v>
      </c>
      <c r="G32" s="14">
        <f>ROUND(IF($D$9&gt;C32,$I$32*$E$32,IF(($D$9-B32)&gt;0,($D$9-$B$32)*$E$32,0)),2)</f>
        <v>0</v>
      </c>
      <c r="I32" s="12">
        <f>C32-B32</f>
        <v>9999918867.6100006</v>
      </c>
    </row>
    <row r="33" spans="2:10" ht="19.5" customHeight="1" thickBot="1" x14ac:dyDescent="0.25">
      <c r="B33" s="60" t="s">
        <v>15</v>
      </c>
      <c r="C33" s="61"/>
      <c r="D33" s="61"/>
      <c r="E33" s="62"/>
      <c r="F33" s="22">
        <f>SUM(F31:F32)</f>
        <v>0</v>
      </c>
      <c r="G33" s="23">
        <f>SUM(G31:G32)</f>
        <v>0</v>
      </c>
    </row>
    <row r="34" spans="2:10" ht="6.75" customHeight="1" thickBot="1" x14ac:dyDescent="0.25"/>
    <row r="35" spans="2:10" ht="19.5" customHeight="1" x14ac:dyDescent="0.2">
      <c r="B35" s="67"/>
      <c r="C35" s="68"/>
      <c r="D35" s="68"/>
      <c r="E35" s="69"/>
      <c r="F35" s="24" t="s">
        <v>10</v>
      </c>
      <c r="G35" s="25" t="s">
        <v>11</v>
      </c>
    </row>
    <row r="36" spans="2:10" ht="19.5" customHeight="1" x14ac:dyDescent="0.2">
      <c r="B36" s="63" t="s">
        <v>17</v>
      </c>
      <c r="C36" s="64"/>
      <c r="D36" s="64"/>
      <c r="E36" s="64"/>
      <c r="F36" s="9">
        <f>F26+F33</f>
        <v>0</v>
      </c>
      <c r="G36" s="11">
        <f>G26+G33</f>
        <v>0</v>
      </c>
    </row>
    <row r="37" spans="2:10" ht="19.5" customHeight="1" x14ac:dyDescent="0.2">
      <c r="B37" s="63" t="s">
        <v>18</v>
      </c>
      <c r="C37" s="64"/>
      <c r="D37" s="64"/>
      <c r="E37" s="29">
        <v>40</v>
      </c>
      <c r="F37" s="9">
        <f>-ROUND(F36*E37/100,2)</f>
        <v>0</v>
      </c>
      <c r="G37" s="11">
        <f>-ROUND(G36*E37/100,2)</f>
        <v>0</v>
      </c>
    </row>
    <row r="38" spans="2:10" ht="19.5" customHeight="1" thickBot="1" x14ac:dyDescent="0.25">
      <c r="B38" s="60" t="s">
        <v>19</v>
      </c>
      <c r="C38" s="61"/>
      <c r="D38" s="61"/>
      <c r="E38" s="62"/>
      <c r="F38" s="26">
        <f>SUM(F36:F37)</f>
        <v>0</v>
      </c>
      <c r="G38" s="27">
        <f>SUM(G36:G37)</f>
        <v>0</v>
      </c>
    </row>
    <row r="39" spans="2:10" ht="9" customHeight="1" thickBot="1" x14ac:dyDescent="0.25">
      <c r="B39" s="81"/>
      <c r="C39" s="81"/>
      <c r="D39" s="81"/>
      <c r="E39" s="81"/>
      <c r="F39" s="81"/>
      <c r="G39" s="81"/>
    </row>
    <row r="40" spans="2:10" ht="19.5" customHeight="1" x14ac:dyDescent="0.2">
      <c r="B40" s="47" t="s">
        <v>22</v>
      </c>
      <c r="C40" s="48"/>
      <c r="D40" s="48"/>
      <c r="E40" s="48"/>
      <c r="F40" s="51"/>
      <c r="G40" s="52"/>
      <c r="H40" s="28"/>
      <c r="I40" s="28"/>
      <c r="J40" s="28"/>
    </row>
    <row r="41" spans="2:10" ht="19.5" customHeight="1" thickBot="1" x14ac:dyDescent="0.25">
      <c r="B41" s="49" t="s">
        <v>23</v>
      </c>
      <c r="C41" s="50"/>
      <c r="D41" s="50"/>
      <c r="E41" s="30">
        <v>15</v>
      </c>
      <c r="F41" s="53">
        <f>ROUND(F40*E41/100,2)</f>
        <v>0</v>
      </c>
      <c r="G41" s="54"/>
      <c r="H41" s="28"/>
      <c r="I41" s="28"/>
      <c r="J41" s="28"/>
    </row>
    <row r="42" spans="2:10" ht="19.5" customHeight="1" thickBot="1" x14ac:dyDescent="0.25">
      <c r="B42" s="55" t="s">
        <v>24</v>
      </c>
      <c r="C42" s="56"/>
      <c r="D42" s="56"/>
      <c r="E42" s="57"/>
      <c r="F42" s="58">
        <f>SUM(F40:G41)</f>
        <v>0</v>
      </c>
      <c r="G42" s="59"/>
      <c r="H42" s="28"/>
      <c r="I42" s="28"/>
      <c r="J42" s="28"/>
    </row>
    <row r="43" spans="2:10" ht="24.75" customHeight="1" x14ac:dyDescent="0.2">
      <c r="B43" s="44" t="str">
        <f>IF(F42&gt;E12,"ATTENZIONE : IL COMPENSO MASSIMO NON PUO' ESSERE SUPERIORE A"," ")</f>
        <v xml:space="preserve"> </v>
      </c>
      <c r="C43" s="44"/>
      <c r="D43" s="44"/>
      <c r="E43" s="44"/>
      <c r="F43" s="45" t="str">
        <f>IF(B43&lt;&gt;" ",E12," ")</f>
        <v xml:space="preserve"> </v>
      </c>
      <c r="G43" s="46"/>
    </row>
    <row r="44" spans="2:10" ht="7.5" customHeight="1" x14ac:dyDescent="0.2">
      <c r="B44" s="33"/>
      <c r="C44" s="33"/>
      <c r="D44" s="33"/>
      <c r="E44" s="33"/>
      <c r="F44" s="31"/>
      <c r="G44" s="32"/>
    </row>
    <row r="45" spans="2:10" ht="13.5" customHeight="1" x14ac:dyDescent="0.2">
      <c r="B45" s="114" t="s">
        <v>35</v>
      </c>
      <c r="C45" s="115"/>
      <c r="D45" s="115"/>
      <c r="E45" s="115"/>
      <c r="F45" s="116"/>
      <c r="G45" s="117"/>
    </row>
    <row r="46" spans="2:10" ht="13.5" customHeight="1" x14ac:dyDescent="0.2">
      <c r="B46" s="111" t="s">
        <v>30</v>
      </c>
      <c r="C46" s="111"/>
      <c r="D46" s="111"/>
      <c r="E46" s="111"/>
      <c r="F46" s="112"/>
      <c r="G46" s="35">
        <f>ROUND(IF($F$43&lt;&gt;" ",$F$43,$F$42),2)</f>
        <v>0</v>
      </c>
    </row>
    <row r="47" spans="2:10" ht="13.5" customHeight="1" thickBot="1" x14ac:dyDescent="0.25">
      <c r="B47" s="111" t="s">
        <v>26</v>
      </c>
      <c r="C47" s="111"/>
      <c r="D47" s="111"/>
      <c r="E47" s="112"/>
      <c r="F47" s="36">
        <v>0.22</v>
      </c>
      <c r="G47" s="37">
        <f>ROUND(G46*$F$47,2)</f>
        <v>0</v>
      </c>
    </row>
    <row r="48" spans="2:10" ht="13.5" customHeight="1" thickBot="1" x14ac:dyDescent="0.25">
      <c r="B48" s="113" t="s">
        <v>36</v>
      </c>
      <c r="C48" s="113"/>
      <c r="D48" s="113"/>
      <c r="E48" s="113"/>
      <c r="F48" s="112"/>
      <c r="G48" s="38">
        <f>SUM(G46:G47)</f>
        <v>0</v>
      </c>
    </row>
    <row r="49" spans="2:7" ht="10.5" customHeight="1" thickTop="1" x14ac:dyDescent="0.2">
      <c r="B49" s="39"/>
      <c r="C49" s="39"/>
      <c r="D49" s="39"/>
      <c r="E49" s="39"/>
      <c r="F49" s="39"/>
      <c r="G49" s="39"/>
    </row>
    <row r="50" spans="2:7" ht="13.5" customHeight="1" x14ac:dyDescent="0.2">
      <c r="B50" s="118" t="s">
        <v>37</v>
      </c>
      <c r="C50" s="119"/>
      <c r="D50" s="119"/>
      <c r="E50" s="119"/>
      <c r="F50" s="119"/>
      <c r="G50" s="119"/>
    </row>
    <row r="51" spans="2:7" ht="13.5" customHeight="1" x14ac:dyDescent="0.2">
      <c r="B51" s="109" t="s">
        <v>38</v>
      </c>
      <c r="C51" s="110"/>
      <c r="D51" s="110"/>
      <c r="E51" s="110"/>
      <c r="F51" s="110"/>
      <c r="G51" s="40">
        <v>0.8</v>
      </c>
    </row>
    <row r="52" spans="2:7" ht="13.5" customHeight="1" x14ac:dyDescent="0.2">
      <c r="B52" s="111" t="s">
        <v>30</v>
      </c>
      <c r="C52" s="111"/>
      <c r="D52" s="111"/>
      <c r="E52" s="111"/>
      <c r="F52" s="112"/>
      <c r="G52" s="35">
        <f>ROUND(G46*G51,2)</f>
        <v>0</v>
      </c>
    </row>
    <row r="53" spans="2:7" ht="13.5" customHeight="1" x14ac:dyDescent="0.2">
      <c r="B53" s="111" t="s">
        <v>25</v>
      </c>
      <c r="C53" s="111"/>
      <c r="D53" s="111"/>
      <c r="E53" s="112"/>
      <c r="F53" s="36">
        <v>0.04</v>
      </c>
      <c r="G53" s="35">
        <f>ROUND(G52*F53,2)</f>
        <v>0</v>
      </c>
    </row>
    <row r="54" spans="2:7" ht="13.5" customHeight="1" x14ac:dyDescent="0.2">
      <c r="B54" s="111" t="s">
        <v>26</v>
      </c>
      <c r="C54" s="111"/>
      <c r="D54" s="111"/>
      <c r="E54" s="112"/>
      <c r="F54" s="36">
        <v>0.22</v>
      </c>
      <c r="G54" s="41">
        <f>ROUND((G52+G53)*$F$47,2)</f>
        <v>0</v>
      </c>
    </row>
    <row r="55" spans="2:7" ht="13.5" customHeight="1" x14ac:dyDescent="0.2">
      <c r="B55" s="111" t="s">
        <v>27</v>
      </c>
      <c r="C55" s="111"/>
      <c r="D55" s="111"/>
      <c r="E55" s="111"/>
      <c r="F55" s="112"/>
      <c r="G55" s="42"/>
    </row>
    <row r="56" spans="2:7" ht="13.5" customHeight="1" x14ac:dyDescent="0.2">
      <c r="B56" s="111" t="s">
        <v>28</v>
      </c>
      <c r="C56" s="111"/>
      <c r="D56" s="111"/>
      <c r="E56" s="111"/>
      <c r="F56" s="112"/>
      <c r="G56" s="41">
        <f>SUM(G52:G55)</f>
        <v>0</v>
      </c>
    </row>
    <row r="57" spans="2:7" ht="13.5" customHeight="1" thickBot="1" x14ac:dyDescent="0.25">
      <c r="B57" s="111" t="s">
        <v>39</v>
      </c>
      <c r="C57" s="111"/>
      <c r="D57" s="111"/>
      <c r="E57" s="112"/>
      <c r="F57" s="36">
        <v>0.2</v>
      </c>
      <c r="G57" s="37">
        <f>-ROUND(G52*F57,2)</f>
        <v>0</v>
      </c>
    </row>
    <row r="58" spans="2:7" ht="13.5" customHeight="1" thickBot="1" x14ac:dyDescent="0.25">
      <c r="B58" s="113" t="s">
        <v>29</v>
      </c>
      <c r="C58" s="113"/>
      <c r="D58" s="113"/>
      <c r="E58" s="113"/>
      <c r="F58" s="112"/>
      <c r="G58" s="43">
        <f>SUM(G56:G57)</f>
        <v>0</v>
      </c>
    </row>
    <row r="59" spans="2:7" ht="19.5" customHeight="1" thickTop="1" x14ac:dyDescent="0.2">
      <c r="B59" s="39"/>
      <c r="C59" s="39"/>
      <c r="D59" s="39"/>
      <c r="E59" s="39"/>
      <c r="F59" s="39"/>
      <c r="G59" s="39"/>
    </row>
    <row r="60" spans="2:7" ht="19.5" customHeight="1" x14ac:dyDescent="0.2"/>
    <row r="61" spans="2:7" ht="19.5" customHeight="1" x14ac:dyDescent="0.2"/>
    <row r="62" spans="2:7" ht="19.5" customHeight="1" x14ac:dyDescent="0.2"/>
    <row r="63" spans="2:7" ht="19.5" customHeight="1" x14ac:dyDescent="0.2"/>
    <row r="64" spans="2:7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</sheetData>
  <sheetProtection password="F23A" sheet="1" objects="1" scenarios="1"/>
  <mergeCells count="56">
    <mergeCell ref="B45:G45"/>
    <mergeCell ref="B46:F46"/>
    <mergeCell ref="B47:E47"/>
    <mergeCell ref="B48:F48"/>
    <mergeCell ref="B50:G50"/>
    <mergeCell ref="B51:F51"/>
    <mergeCell ref="B52:F52"/>
    <mergeCell ref="B55:F55"/>
    <mergeCell ref="B56:F56"/>
    <mergeCell ref="B58:F58"/>
    <mergeCell ref="B57:E57"/>
    <mergeCell ref="B53:E53"/>
    <mergeCell ref="B54:E54"/>
    <mergeCell ref="B39:G39"/>
    <mergeCell ref="B1:G1"/>
    <mergeCell ref="B3:G3"/>
    <mergeCell ref="D5:G5"/>
    <mergeCell ref="D6:G6"/>
    <mergeCell ref="B5:C5"/>
    <mergeCell ref="B6:C6"/>
    <mergeCell ref="B13:C13"/>
    <mergeCell ref="D8:G8"/>
    <mergeCell ref="D9:G9"/>
    <mergeCell ref="D10:G10"/>
    <mergeCell ref="D11:G11"/>
    <mergeCell ref="B8:C8"/>
    <mergeCell ref="B9:C9"/>
    <mergeCell ref="B10:C10"/>
    <mergeCell ref="E12:G13"/>
    <mergeCell ref="F29:F30"/>
    <mergeCell ref="G29:G30"/>
    <mergeCell ref="B36:E36"/>
    <mergeCell ref="B12:C12"/>
    <mergeCell ref="F16:F17"/>
    <mergeCell ref="G16:G17"/>
    <mergeCell ref="B15:G15"/>
    <mergeCell ref="B28:G28"/>
    <mergeCell ref="B38:E38"/>
    <mergeCell ref="B37:D37"/>
    <mergeCell ref="B16:C16"/>
    <mergeCell ref="D16:D17"/>
    <mergeCell ref="E16:E17"/>
    <mergeCell ref="B33:E33"/>
    <mergeCell ref="B35:E35"/>
    <mergeCell ref="B29:C29"/>
    <mergeCell ref="B26:E26"/>
    <mergeCell ref="D29:D30"/>
    <mergeCell ref="E29:E30"/>
    <mergeCell ref="B43:E43"/>
    <mergeCell ref="F43:G43"/>
    <mergeCell ref="B40:E40"/>
    <mergeCell ref="B41:D41"/>
    <mergeCell ref="F40:G40"/>
    <mergeCell ref="F41:G41"/>
    <mergeCell ref="B42:E42"/>
    <mergeCell ref="F42:G42"/>
  </mergeCells>
  <phoneticPr fontId="0" type="noConversion"/>
  <dataValidations count="2">
    <dataValidation type="whole" errorStyle="warning" allowBlank="1" showInputMessage="1" showErrorMessage="1" errorTitle="RIDUZIONE ex-articolo 16 comma 4" error="valore minimo 15 - valore massimo 40_x000a_" sqref="E37" xr:uid="{00000000-0002-0000-0000-000000000000}">
      <formula1>15</formula1>
      <formula2>40</formula2>
    </dataValidation>
    <dataValidation type="whole" errorStyle="warning" allowBlank="1" showInputMessage="1" showErrorMessage="1" errorTitle="RIMBORSO INDENNITA' O.C.C." error="valore minimo 10 - valore massimo 15_x000a_" sqref="E41" xr:uid="{00000000-0002-0000-0000-000001000000}">
      <formula1>10</formula1>
      <formula2>15</formula2>
    </dataValidation>
  </dataValidations>
  <printOptions horizontalCentered="1" verticalCentered="1"/>
  <pageMargins left="0.27559055118110237" right="0.27559055118110237" top="0.23622047244094491" bottom="0.23622047244094491" header="0.23622047244094491" footer="0.2362204724409449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Angela</cp:lastModifiedBy>
  <cp:lastPrinted>2019-02-26T14:32:55Z</cp:lastPrinted>
  <dcterms:created xsi:type="dcterms:W3CDTF">2016-03-10T11:44:40Z</dcterms:created>
  <dcterms:modified xsi:type="dcterms:W3CDTF">2021-03-22T09:46:50Z</dcterms:modified>
</cp:coreProperties>
</file>